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<sst xmlns="http://schemas.openxmlformats.org/spreadsheetml/2006/main" count="52" uniqueCount="45">
  <si>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</si>
  <si>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</si>
  <si>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</si>
  <si>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</si>
  <si>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</si>
  <si>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</si>
  <si>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</si>
  <si>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</si>
  <si>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</si>
  <si>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</si>
  <si>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</si>
  <si>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</si>
  <si>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</si>
  <si>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</si>
  <si>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</si>
  <si>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</si>
  <si>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</si>
  <si>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</si>
  <si>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</si>
  <si>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</si>
  <si>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</si>
  <si>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</si>
  <si>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</si>
  <si>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</si>
  <si>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</si>
  <si>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</si>
  <si>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</si>
  <si>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</si>
  <si>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</si>
  <si>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</si>
  <si>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</si>
  <si>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</si>
  <si>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</si>
  <si>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</si>
  <si>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</si>
  <si>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</si>
  <si>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</si>
  <si>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</si>
  <si>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Tostock Parish Council</t>
  </si>
  <si>
    <t>Suffolk</t>
  </si>
  <si>
    <t>2019/20</t>
  </si>
  <si>
    <t>2020/21</t>
  </si>
  <si>
    <t>CIL money received £10,286.29 for housing development in Tostock</t>
  </si>
  <si>
    <t>Previous clerk plus temp clerk costs now replaced by one clerk.</t>
  </si>
  <si>
    <t>Outdoor Gym equipment and goalposts purchased - gifted to Village Hall. £9,819.56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</si>
</sst>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1">
      <selection activeCell="F13" sqref="F13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2" t="s">
        <v>16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9"/>
    </row>
    <row r="2" spans="1:13" ht="15.75">
      <c r="A2" s="29" t="s">
        <v>17</v>
      </c>
      <c r="B2" s="24"/>
      <c r="C2" s="37" t="s">
        <v>38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 t="s">
        <v>39</v>
      </c>
      <c r="L3" s="9"/>
    </row>
    <row r="4" ht="14.25">
      <c r="A4" s="1" t="s">
        <v>36</v>
      </c>
    </row>
    <row r="5" spans="1:13" ht="99" customHeight="1">
      <c r="A5" s="49" t="s">
        <v>37</v>
      </c>
      <c r="B5" s="50"/>
      <c r="C5" s="50"/>
      <c r="D5" s="50"/>
      <c r="E5" s="50"/>
      <c r="F5" s="50"/>
      <c r="G5" s="50"/>
      <c r="H5" s="50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40</v>
      </c>
      <c r="E8" s="27"/>
      <c r="F8" s="38" t="s">
        <v>41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34256</v>
      </c>
      <c r="F11" s="8">
        <v>43755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6" t="s">
        <v>20</v>
      </c>
      <c r="B13" s="47"/>
      <c r="C13" s="48"/>
      <c r="D13" s="8">
        <v>8285</v>
      </c>
      <c r="F13" s="8">
        <v>9265</v>
      </c>
      <c r="G13" s="5">
        <f>F13-D13</f>
        <v>980</v>
      </c>
      <c r="H13" s="6">
        <f>IF((D13&gt;F13),(D13-F13)/D13,IF(D13&lt;F13,-(D13-F13)/D13,IF(D13=F13,0)))</f>
        <v>0.11828605914302957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4" t="s">
        <v>3</v>
      </c>
      <c r="B15" s="44"/>
      <c r="C15" s="44"/>
      <c r="D15" s="8">
        <v>15039</v>
      </c>
      <c r="F15" s="8">
        <v>22273</v>
      </c>
      <c r="G15" s="5">
        <f>F15-D15</f>
        <v>7234</v>
      </c>
      <c r="H15" s="6">
        <f>IF((D15&gt;F15),(D15-F15)/D15,IF(D15&lt;F15,-(D15-F15)/D15,IF(D15=F15,0)))</f>
        <v>0.48101602500166235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IF((H15&lt;15%)*AND(G15&lt;100000),"NO","YES")</f>
        <v>YES</v>
      </c>
      <c r="M15" s="10" t="str">
        <f>IF((L15="YES")*AND(I15+J15&lt;1),"Explanation not required, difference less than £200"," ")</f>
        <v> </v>
      </c>
      <c r="N15" s="13" t="s">
        <v>42</v>
      </c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4" t="s">
        <v>4</v>
      </c>
      <c r="B17" s="44"/>
      <c r="C17" s="44"/>
      <c r="D17" s="8">
        <v>4543</v>
      </c>
      <c r="F17" s="8">
        <v>3691</v>
      </c>
      <c r="G17" s="5">
        <f>F17-D17</f>
        <v>-852</v>
      </c>
      <c r="H17" s="6">
        <f>IF((D17&gt;F17),(D17-F17)/D17,IF(D17&lt;F17,-(D17-F17)/D17,IF(D17=F17,0)))</f>
        <v>0.187541272287035</v>
      </c>
      <c r="I17" s="3">
        <f>IF(D17-F17&lt;200,0,IF(D17-F17&gt;200,1,IF(D17-F17=200,1)))</f>
        <v>1</v>
      </c>
      <c r="J17" s="3">
        <f>IF(F17-D17&lt;200,0,IF(F17-D17&gt;200,1,IF(F17-D17=200,1)))</f>
        <v>0</v>
      </c>
      <c r="K17" s="4">
        <f>IF(H17&lt;0.15,0,IF(H17&gt;0.15,1,IF(H17=0.15,1)))</f>
        <v>1</v>
      </c>
      <c r="L17" s="4" t="str">
        <f>IF((H17&lt;15%)*AND(G17&lt;100000),"NO","YES")</f>
        <v>YES</v>
      </c>
      <c r="M17" s="10" t="str">
        <f>IF((L17="YES")*AND(I17+J17&lt;1),"Explanation not required, difference less than £200"," ")</f>
        <v> </v>
      </c>
      <c r="N17" s="13" t="s">
        <v>43</v>
      </c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4" t="s">
        <v>7</v>
      </c>
      <c r="B19" s="44"/>
      <c r="C19" s="44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4" t="s">
        <v>21</v>
      </c>
      <c r="B21" s="44"/>
      <c r="C21" s="44"/>
      <c r="D21" s="8">
        <v>9282</v>
      </c>
      <c r="F21" s="8">
        <v>16388</v>
      </c>
      <c r="G21" s="5">
        <f>F21-D21</f>
        <v>7106</v>
      </c>
      <c r="H21" s="6">
        <f>IF((D21&gt;F21),(D21-F21)/D21,IF(D21&lt;F21,-(D21-F21)/D21,IF(D21=F21,0)))</f>
        <v>0.7655677655677655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IF((H21&lt;15%)*AND(G21&lt;100000),"NO","YES")</f>
        <v>YES</v>
      </c>
      <c r="M21" s="10" t="str">
        <f>IF((L21="YES")*AND(I21+J21&lt;1),"Explanation not required, difference less than £200"," ")</f>
        <v> </v>
      </c>
      <c r="N21" s="13" t="s">
        <v>44</v>
      </c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v>43755</v>
      </c>
      <c r="F23" s="2">
        <f>F11+F13+F15-F17-F19-F21</f>
        <v>55214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F24" s="18"/>
      <c r="G24" s="5"/>
      <c r="H24" s="19"/>
      <c r="K24" s="20"/>
      <c r="L24" s="21" t="str">
        <f>IF(F23&gt;(2*F13),"YES","NO")</f>
        <v>YES</v>
      </c>
      <c r="M24" s="22" t="str">
        <f>IF(F23&gt;(2*F13),"EXPLANATION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4" t="s">
        <v>9</v>
      </c>
      <c r="B26" s="44"/>
      <c r="C26" s="44"/>
      <c r="D26" s="8">
        <v>43755</v>
      </c>
      <c r="F26" s="8">
        <v>55214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4" t="s">
        <v>8</v>
      </c>
      <c r="B28" s="44"/>
      <c r="C28" s="44"/>
      <c r="D28" s="8">
        <v>35400</v>
      </c>
      <c r="F28" s="8">
        <v>35400</v>
      </c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IF((H28&lt;15%)*AND(G28&lt;100000),"NO","YES")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4" t="s">
        <v>6</v>
      </c>
      <c r="B30" s="44"/>
      <c r="C30" s="44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19</v>
      </c>
    </row>
  </sheetData>
  <sheetProtection/>
  <mergeCells count="11"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  <mergeCell ref="A19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5">
      <c r="A3" t="s">
        <v>23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24</v>
      </c>
    </row>
    <row r="7" spans="2:4" ht="15">
      <c r="B7" s="34" t="s">
        <v>27</v>
      </c>
      <c r="D7" s="34"/>
    </row>
    <row r="8" spans="2:4" ht="15" customHeight="1">
      <c r="B8" s="34" t="s">
        <v>28</v>
      </c>
      <c r="D8" s="34"/>
    </row>
    <row r="9" spans="2:4" ht="15">
      <c r="B9" s="34" t="s">
        <v>29</v>
      </c>
      <c r="D9" s="34"/>
    </row>
    <row r="10" spans="2:4" ht="15">
      <c r="B10" s="34" t="s">
        <v>30</v>
      </c>
      <c r="D10" s="34"/>
    </row>
    <row r="11" spans="2:4" ht="15">
      <c r="B11" s="34" t="s">
        <v>31</v>
      </c>
      <c r="D11" s="34"/>
    </row>
    <row r="12" spans="2:4" ht="15">
      <c r="B12" s="34" t="s">
        <v>32</v>
      </c>
      <c r="D12" s="34"/>
    </row>
    <row r="13" spans="2:4" ht="15">
      <c r="B13" s="34" t="s">
        <v>33</v>
      </c>
      <c r="D13" s="34"/>
    </row>
    <row r="14" ht="15">
      <c r="E14" s="33">
        <f>SUM(D7:D13)</f>
        <v>0</v>
      </c>
    </row>
    <row r="16" spans="1:4" ht="15">
      <c r="A16" s="31" t="s">
        <v>25</v>
      </c>
      <c r="D16" s="34"/>
    </row>
    <row r="17" ht="15">
      <c r="E17" s="33">
        <f>D16</f>
        <v>0</v>
      </c>
    </row>
    <row r="18" spans="1:6" ht="15.75" thickBot="1">
      <c r="A18" s="31" t="s">
        <v>26</v>
      </c>
      <c r="F18" s="35">
        <f>E14+E17</f>
        <v>0</v>
      </c>
    </row>
    <row r="19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Sharon</cp:lastModifiedBy>
  <cp:lastPrinted>2020-03-19T12:45:09Z</cp:lastPrinted>
  <dcterms:created xsi:type="dcterms:W3CDTF">2012-07-11T10:01:28Z</dcterms:created>
  <dcterms:modified xsi:type="dcterms:W3CDTF">2021-06-27T08:56:58Z</dcterms:modified>
  <cp:category/>
  <cp:version/>
  <cp:contentType/>
  <cp:contentStatus/>
</cp:coreProperties>
</file>